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7065D5A9-3A14-446E-83F4-8611CA75C4F2}" xr6:coauthVersionLast="47" xr6:coauthVersionMax="47" xr10:uidLastSave="{00000000-0000-0000-0000-000000000000}"/>
  <bookViews>
    <workbookView xWindow="-120" yWindow="-120" windowWidth="20730" windowHeight="11040" xr2:uid="{FA13DDCA-2C16-46B0-B6D6-F6EA446DD179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N4" i="1"/>
  <c r="P4" i="1" s="1"/>
  <c r="Q4" i="1" s="1"/>
  <c r="M4" i="1"/>
  <c r="L4" i="1"/>
  <c r="G4" i="2"/>
  <c r="M4" i="2" s="1"/>
  <c r="C12" i="2"/>
  <c r="C13" i="2"/>
  <c r="D3" i="2"/>
  <c r="D4" i="2"/>
  <c r="D5" i="2"/>
  <c r="Q3" i="2"/>
  <c r="P3" i="2"/>
  <c r="O3" i="2"/>
  <c r="I3" i="2"/>
  <c r="L3" i="2"/>
  <c r="M3" i="2"/>
  <c r="F10" i="2"/>
  <c r="D10" i="2"/>
  <c r="N3" i="2"/>
  <c r="O5" i="2"/>
  <c r="N5" i="2"/>
  <c r="P5" i="2" s="1"/>
  <c r="Q5" i="2" s="1"/>
  <c r="M5" i="2"/>
  <c r="E5" i="2"/>
  <c r="E4" i="2"/>
  <c r="J3" i="2"/>
  <c r="E3" i="2"/>
  <c r="D4" i="1"/>
  <c r="E4" i="1" s="1"/>
  <c r="D3" i="1"/>
  <c r="E3" i="1" s="1"/>
  <c r="F3" i="1" s="1"/>
  <c r="D2" i="1"/>
  <c r="K2" i="1" s="1"/>
  <c r="F4" i="1" l="1"/>
  <c r="G4" i="1" s="1"/>
  <c r="G3" i="1"/>
  <c r="L3" i="1"/>
  <c r="N3" i="1" s="1"/>
  <c r="P3" i="1" s="1"/>
  <c r="Q3" i="1" s="1"/>
  <c r="O4" i="2"/>
  <c r="K3" i="2"/>
  <c r="F3" i="2"/>
  <c r="G3" i="2"/>
  <c r="F4" i="2"/>
  <c r="F5" i="2"/>
  <c r="G5" i="2" s="1"/>
  <c r="L5" i="2" s="1"/>
  <c r="E2" i="1"/>
  <c r="J2" i="1"/>
  <c r="I3" i="1" l="1"/>
  <c r="M3" i="1"/>
  <c r="O3" i="1" s="1"/>
  <c r="G2" i="1"/>
  <c r="I2" i="1" s="1"/>
  <c r="F2" i="1"/>
  <c r="L2" i="1" l="1"/>
  <c r="N2" i="1" s="1"/>
  <c r="P2" i="1" s="1"/>
  <c r="Q2" i="1" s="1"/>
  <c r="M2" i="1"/>
  <c r="O2" i="1" s="1"/>
  <c r="I4" i="2"/>
  <c r="L4" i="2"/>
  <c r="N4" i="2" l="1"/>
  <c r="P4" i="2" s="1"/>
  <c r="Q4" i="2" s="1"/>
</calcChain>
</file>

<file path=xl/sharedStrings.xml><?xml version="1.0" encoding="utf-8"?>
<sst xmlns="http://schemas.openxmlformats.org/spreadsheetml/2006/main" count="37" uniqueCount="20">
  <si>
    <t>Invoice Total</t>
  </si>
  <si>
    <t>Invoice Tax</t>
  </si>
  <si>
    <t>Discount %</t>
  </si>
  <si>
    <t>Without Tax</t>
  </si>
  <si>
    <t>Discounted Net</t>
  </si>
  <si>
    <t>Recalculated Tax</t>
  </si>
  <si>
    <t>TotalPay</t>
  </si>
  <si>
    <t>Pay</t>
  </si>
  <si>
    <t>Outstanding</t>
  </si>
  <si>
    <t>Net=1+Tax RateTax-Included Amount​</t>
  </si>
  <si>
    <t>Tax Perc</t>
  </si>
  <si>
    <t>Tax rate</t>
  </si>
  <si>
    <t>Prorated Net</t>
  </si>
  <si>
    <t>Prorated Tax</t>
  </si>
  <si>
    <t xml:space="preserve">Discounted Net </t>
  </si>
  <si>
    <t>Discounted Tax</t>
  </si>
  <si>
    <t>OriginalNetEquivalent</t>
  </si>
  <si>
    <t>Credit</t>
  </si>
  <si>
    <t>ratio</t>
  </si>
  <si>
    <t>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</si>
</sst>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 applyAlignment="1">
      <alignment horizontal="left" indent="1"/>
    </xf>
    <xf numFmtId="2" fontId="0" fillId="0" borderId="0" xfId="0" applyNumberFormat="1"/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C33DD-AE6E-4D40-B63D-AEF07C331AFF}">
  <dimension ref="A1:Q7"/>
  <sheetViews>
    <sheetView tabSelected="1" workbookViewId="0">
      <selection activeCell="D9" sqref="D9"/>
    </sheetView>
  </sheetViews>
  <sheetFormatPr defaultRowHeight="15" x14ac:dyDescent="0.25"/>
  <cols>
    <col min="1" max="1" width="12.140625" bestFit="1" customWidth="1"/>
    <col min="2" max="2" width="10.7109375" bestFit="1" customWidth="1"/>
    <col min="3" max="3" width="10.85546875" bestFit="1" customWidth="1"/>
    <col min="4" max="5" width="14.5703125" bestFit="1" customWidth="1"/>
    <col min="6" max="6" width="16" bestFit="1" customWidth="1"/>
    <col min="7" max="7" width="9.85546875" bestFit="1" customWidth="1"/>
    <col min="9" max="9" width="11.85546875" bestFit="1" customWidth="1"/>
    <col min="10" max="10" width="7.85546875" bestFit="1" customWidth="1"/>
    <col min="11" max="11" width="13.7109375" bestFit="1" customWidth="1"/>
    <col min="12" max="12" width="12" bestFit="1" customWidth="1"/>
    <col min="14" max="14" width="15" bestFit="1" customWidth="1"/>
    <col min="15" max="15" width="14.5703125" bestFit="1" customWidth="1"/>
    <col min="16" max="16" width="20.5703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11</v>
      </c>
      <c r="K1" t="s">
        <v>10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</row>
    <row r="2" spans="1:17" x14ac:dyDescent="0.25">
      <c r="A2">
        <v>274.85000000000002</v>
      </c>
      <c r="B2">
        <v>45.81</v>
      </c>
      <c r="C2">
        <v>10</v>
      </c>
      <c r="D2" s="2">
        <f>A2-B2</f>
        <v>229.04000000000002</v>
      </c>
      <c r="E2" s="2">
        <f>D2-D2*10%</f>
        <v>206.13600000000002</v>
      </c>
      <c r="F2" s="2">
        <f>E2*(B2/D2)</f>
        <v>41.229000000000006</v>
      </c>
      <c r="G2" s="1">
        <f>E2+F2</f>
        <v>247.36500000000004</v>
      </c>
      <c r="H2">
        <v>100</v>
      </c>
      <c r="I2" s="2">
        <f>G2-H2</f>
        <v>147.36500000000004</v>
      </c>
      <c r="J2" s="2">
        <f>B2/D2</f>
        <v>0.20000873209919665</v>
      </c>
      <c r="K2" s="3">
        <f>B2/D2*100</f>
        <v>20.000873209919664</v>
      </c>
      <c r="L2" s="2">
        <f>E2/G2</f>
        <v>0.83332726941968338</v>
      </c>
      <c r="M2" s="2">
        <f>F2/G2</f>
        <v>0.16667273058031654</v>
      </c>
      <c r="N2" s="2">
        <f>H2*L2</f>
        <v>83.332726941968332</v>
      </c>
      <c r="O2" s="2">
        <f>H2*M2</f>
        <v>16.667273058031654</v>
      </c>
      <c r="P2">
        <f>N2/0.9</f>
        <v>92.591918824409262</v>
      </c>
      <c r="Q2">
        <f>0.1*P2</f>
        <v>9.2591918824409269</v>
      </c>
    </row>
    <row r="3" spans="1:17" x14ac:dyDescent="0.25">
      <c r="A3">
        <v>147.37</v>
      </c>
      <c r="B3">
        <v>45.81</v>
      </c>
      <c r="C3">
        <v>10</v>
      </c>
      <c r="D3" s="2">
        <f>A3/1.2</f>
        <v>122.80833333333334</v>
      </c>
      <c r="E3" s="2">
        <f>D3-D3*10%</f>
        <v>110.5275</v>
      </c>
      <c r="F3" s="2">
        <f>E3*20%</f>
        <v>22.105500000000003</v>
      </c>
      <c r="G3" s="1">
        <f>E3+F3</f>
        <v>132.63300000000001</v>
      </c>
      <c r="H3">
        <v>50</v>
      </c>
      <c r="I3" s="2">
        <f>G3-H3</f>
        <v>82.63300000000001</v>
      </c>
      <c r="J3" s="2">
        <v>0.2</v>
      </c>
      <c r="K3" s="3">
        <v>20</v>
      </c>
      <c r="L3" s="2">
        <f>E3/G3</f>
        <v>0.83333333333333326</v>
      </c>
      <c r="M3" s="2">
        <f>F3/G3</f>
        <v>0.16666666666666669</v>
      </c>
      <c r="N3" s="2">
        <f>H3*L3</f>
        <v>41.666666666666664</v>
      </c>
      <c r="O3" s="2">
        <f>H3*M3</f>
        <v>8.3333333333333339</v>
      </c>
      <c r="P3">
        <f>N3/0.9</f>
        <v>46.296296296296291</v>
      </c>
      <c r="Q3">
        <f>0.1*P3</f>
        <v>4.6296296296296289</v>
      </c>
    </row>
    <row r="4" spans="1:17" x14ac:dyDescent="0.25">
      <c r="A4">
        <v>82.63</v>
      </c>
      <c r="B4">
        <v>45.81</v>
      </c>
      <c r="C4">
        <v>10</v>
      </c>
      <c r="D4" s="2">
        <f>A4/1.2</f>
        <v>68.858333333333334</v>
      </c>
      <c r="E4" s="2">
        <f>D4-D4*10%</f>
        <v>61.972499999999997</v>
      </c>
      <c r="F4" s="2">
        <f>E4*20%</f>
        <v>12.394500000000001</v>
      </c>
      <c r="G4" s="1">
        <f>E4+F4</f>
        <v>74.36699999999999</v>
      </c>
      <c r="H4">
        <v>74.37</v>
      </c>
      <c r="I4">
        <v>0</v>
      </c>
      <c r="J4" s="2">
        <v>0.2</v>
      </c>
      <c r="K4" s="3">
        <v>20</v>
      </c>
      <c r="L4" s="2">
        <f>E4/G4</f>
        <v>0.83333333333333337</v>
      </c>
      <c r="M4" s="2">
        <f>F4/G4</f>
        <v>0.16666666666666669</v>
      </c>
      <c r="N4" s="2">
        <f>H4*L4</f>
        <v>61.975000000000009</v>
      </c>
      <c r="O4" s="2">
        <f>H4*M4</f>
        <v>12.395000000000001</v>
      </c>
      <c r="P4">
        <f>N4/0.9</f>
        <v>68.861111111111114</v>
      </c>
      <c r="Q4">
        <f>0.1*P4</f>
        <v>6.886111111111112</v>
      </c>
    </row>
    <row r="6" spans="1:17" x14ac:dyDescent="0.25">
      <c r="M6" s="2"/>
    </row>
    <row r="7" spans="1:17" x14ac:dyDescent="0.25">
      <c r="M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7ACC8-F8FF-42E3-AB80-E94B4CBF74FA}">
  <dimension ref="A1:Q13"/>
  <sheetViews>
    <sheetView workbookViewId="0">
      <selection activeCell="H4" sqref="H4"/>
    </sheetView>
  </sheetViews>
  <sheetFormatPr defaultRowHeight="15" x14ac:dyDescent="0.25"/>
  <cols>
    <col min="1" max="1" width="33.85546875" bestFit="1" customWidth="1"/>
    <col min="12" max="12" width="12" bestFit="1" customWidth="1"/>
    <col min="15" max="15" width="14.5703125" bestFit="1" customWidth="1"/>
  </cols>
  <sheetData>
    <row r="1" spans="1:17" x14ac:dyDescent="0.25">
      <c r="A1" t="s">
        <v>9</v>
      </c>
    </row>
    <row r="2" spans="1:17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11</v>
      </c>
      <c r="K2" t="s">
        <v>10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</row>
    <row r="3" spans="1:17" x14ac:dyDescent="0.25">
      <c r="A3">
        <v>274.85000000000002</v>
      </c>
      <c r="B3">
        <v>45.81</v>
      </c>
      <c r="C3">
        <v>10</v>
      </c>
      <c r="D3" s="2">
        <f>A3-B3</f>
        <v>229.04000000000002</v>
      </c>
      <c r="E3" s="2">
        <f>D3-D3*10%</f>
        <v>206.13600000000002</v>
      </c>
      <c r="F3" s="2">
        <f>E3*(B3/D3)</f>
        <v>41.229000000000006</v>
      </c>
      <c r="G3" s="1">
        <f>E3+F3</f>
        <v>247.36500000000004</v>
      </c>
      <c r="H3">
        <v>100</v>
      </c>
      <c r="I3" s="2">
        <f>G3-H3</f>
        <v>147.36500000000004</v>
      </c>
      <c r="J3" s="2">
        <f>B3/D3</f>
        <v>0.20000873209919665</v>
      </c>
      <c r="K3" s="3">
        <f>B3/D3*100</f>
        <v>20.000873209919664</v>
      </c>
      <c r="L3" s="2">
        <f>E3/G3</f>
        <v>0.83332726941968338</v>
      </c>
      <c r="M3" s="2">
        <f>F3/G3</f>
        <v>0.16667273058031654</v>
      </c>
      <c r="N3" s="2">
        <f>H3*L3</f>
        <v>83.332726941968332</v>
      </c>
      <c r="O3" s="2">
        <f>H3*M3</f>
        <v>16.667273058031654</v>
      </c>
      <c r="P3">
        <f>N3/0.9</f>
        <v>92.591918824409262</v>
      </c>
      <c r="Q3">
        <f>0.1*P3</f>
        <v>9.2591918824409269</v>
      </c>
    </row>
    <row r="4" spans="1:17" x14ac:dyDescent="0.25">
      <c r="A4">
        <v>147.37</v>
      </c>
      <c r="B4">
        <v>45.81</v>
      </c>
      <c r="C4">
        <v>10</v>
      </c>
      <c r="D4" s="2">
        <f>A4/1.2</f>
        <v>122.80833333333334</v>
      </c>
      <c r="E4" s="2">
        <f>D4-D4*10%</f>
        <v>110.5275</v>
      </c>
      <c r="F4" s="2">
        <f>E4*20%</f>
        <v>22.105500000000003</v>
      </c>
      <c r="G4" s="1">
        <f>E4+F4</f>
        <v>132.63300000000001</v>
      </c>
      <c r="H4">
        <v>50</v>
      </c>
      <c r="I4" s="2">
        <f>G4-H4</f>
        <v>82.63300000000001</v>
      </c>
      <c r="J4" s="2">
        <v>0.2</v>
      </c>
      <c r="K4" s="3">
        <v>20</v>
      </c>
      <c r="L4" s="2">
        <f>E4/G4</f>
        <v>0.83333333333333326</v>
      </c>
      <c r="M4" s="2">
        <f>F4/G4</f>
        <v>0.16666666666666669</v>
      </c>
      <c r="N4" s="2">
        <f>H4*L4</f>
        <v>41.666666666666664</v>
      </c>
      <c r="O4" s="2">
        <f>H4*M4</f>
        <v>8.3333333333333339</v>
      </c>
      <c r="P4">
        <f>N4/0.9</f>
        <v>46.296296296296291</v>
      </c>
      <c r="Q4">
        <f>0.1*P4</f>
        <v>4.6296296296296289</v>
      </c>
    </row>
    <row r="5" spans="1:17" x14ac:dyDescent="0.25">
      <c r="A5">
        <v>132.63</v>
      </c>
      <c r="B5">
        <v>45.81</v>
      </c>
      <c r="C5">
        <v>10</v>
      </c>
      <c r="D5" s="2">
        <f>A5/1.2</f>
        <v>110.52500000000001</v>
      </c>
      <c r="E5" s="2">
        <f>D5-D5*10%</f>
        <v>99.472499999999997</v>
      </c>
      <c r="F5" s="2">
        <f>E5*20%</f>
        <v>19.894500000000001</v>
      </c>
      <c r="G5" s="1">
        <f>E5+F5</f>
        <v>119.36699999999999</v>
      </c>
      <c r="H5">
        <v>119.37</v>
      </c>
      <c r="I5">
        <v>0</v>
      </c>
      <c r="J5" s="2">
        <v>0.2</v>
      </c>
      <c r="K5" s="3">
        <v>20</v>
      </c>
      <c r="L5" s="2">
        <f>E5/G5</f>
        <v>0.83333333333333337</v>
      </c>
      <c r="M5" s="2">
        <f>F5/G5</f>
        <v>0.16666666666666669</v>
      </c>
      <c r="N5" s="2">
        <f>H5*L5</f>
        <v>99.475000000000009</v>
      </c>
      <c r="O5" s="2">
        <f>H5*M5</f>
        <v>19.895000000000003</v>
      </c>
      <c r="P5">
        <f>N5/0.9</f>
        <v>110.52777777777779</v>
      </c>
      <c r="Q5">
        <f>0.1*P5</f>
        <v>11.052777777777779</v>
      </c>
    </row>
    <row r="9" spans="1:17" x14ac:dyDescent="0.25">
      <c r="C9">
        <v>247.37</v>
      </c>
      <c r="E9" t="s">
        <v>19</v>
      </c>
    </row>
    <row r="10" spans="1:17" x14ac:dyDescent="0.25">
      <c r="C10" t="s">
        <v>18</v>
      </c>
      <c r="D10">
        <f>100/C9</f>
        <v>0.40425273881230545</v>
      </c>
      <c r="E10">
        <v>229.04</v>
      </c>
      <c r="F10">
        <f>E10*D10</f>
        <v>92.590047297570436</v>
      </c>
      <c r="G10">
        <v>83.33</v>
      </c>
    </row>
    <row r="12" spans="1:17" x14ac:dyDescent="0.25">
      <c r="C12" s="2">
        <f>A3-D3</f>
        <v>45.81</v>
      </c>
    </row>
    <row r="13" spans="1:17" x14ac:dyDescent="0.25">
      <c r="C13">
        <f>C12/D3</f>
        <v>0.20000873209919665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Diksha Sharma</dc:creator>
  <cp:lastModifiedBy>Diksha Sharma</cp:lastModifiedBy>
  <dcterms:created xsi:type="dcterms:W3CDTF">2025-11-18T13:24:55Z</dcterms:created>
  <dcterms:modified xsi:type="dcterms:W3CDTF">2025-11-21T18:35:57Z</dcterms:modified>
</cp:coreProperties>
</file>